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melville/Documents/BCA Endurance/Training Plans/Fitness Tests &amp; Zones/"/>
    </mc:Choice>
  </mc:AlternateContent>
  <xr:revisionPtr revIDLastSave="0" documentId="8_{DC30AF37-D647-0A4F-8E12-DA96903A307F}" xr6:coauthVersionLast="47" xr6:coauthVersionMax="47" xr10:uidLastSave="{00000000-0000-0000-0000-000000000000}"/>
  <bookViews>
    <workbookView xWindow="320" yWindow="900" windowWidth="29040" windowHeight="15840" activeTab="1" xr2:uid="{B3C9E0CE-47A6-42CD-9879-EE8317A6DA34}"/>
  </bookViews>
  <sheets>
    <sheet name="BIKE" sheetId="1" r:id="rId1"/>
    <sheet name="RUN" sheetId="3" r:id="rId2"/>
    <sheet name="SWIM" sheetId="5" r:id="rId3"/>
    <sheet name="ZONES" sheetId="6" state="hidden" r:id="rId4"/>
  </sheets>
  <definedNames>
    <definedName name="Z_E91F9DBE_AD6E_4F4C_9050_6F8ADB37F3A6_.wvu.Cols" localSheetId="2" hidden="1">SWIM!$K:$O,SWIM!$S:$S</definedName>
    <definedName name="Z_E91F9DBE_AD6E_4F4C_9050_6F8ADB37F3A6_.wvu.Rows" localSheetId="0" hidden="1">BIKE!$7:$13</definedName>
    <definedName name="Z_E91F9DBE_AD6E_4F4C_9050_6F8ADB37F3A6_.wvu.Rows" localSheetId="1" hidden="1">RUN!$7:$13</definedName>
    <definedName name="Z_E91F9DBE_AD6E_4F4C_9050_6F8ADB37F3A6_.wvu.Rows" localSheetId="2" hidden="1">SWIM!$7:$13,SWIM!$25:$26</definedName>
  </definedNames>
  <calcPr calcId="191028"/>
  <customWorkbookViews>
    <customWorkbookView name="default 1" guid="{E91F9DBE-AD6E-4F4C-9050-6F8ADB37F3A6}" xWindow="37" yWindow="39" windowWidth="2156" windowHeight="110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3" l="1"/>
  <c r="H21" i="3" s="1"/>
  <c r="G22" i="3" s="1"/>
  <c r="H20" i="3"/>
  <c r="G21" i="3" s="1"/>
  <c r="H19" i="3"/>
  <c r="G20" i="3"/>
  <c r="H18" i="3"/>
  <c r="G19" i="3" s="1"/>
  <c r="H17" i="3"/>
  <c r="G18" i="3" s="1"/>
  <c r="B9" i="3"/>
  <c r="N5" i="3"/>
  <c r="O20" i="3" s="1"/>
  <c r="N21" i="3" s="1"/>
  <c r="I9" i="5"/>
  <c r="I10" i="5"/>
  <c r="G6" i="5"/>
  <c r="F16" i="6"/>
  <c r="F15" i="6"/>
  <c r="F14" i="6"/>
  <c r="F13" i="6"/>
  <c r="F12" i="6"/>
  <c r="F11" i="6"/>
  <c r="G5" i="1"/>
  <c r="N5" i="1"/>
  <c r="N20" i="1"/>
  <c r="N21" i="1"/>
  <c r="O18" i="1"/>
  <c r="O19" i="1"/>
  <c r="O20" i="1"/>
  <c r="N18" i="1"/>
  <c r="O21" i="1"/>
  <c r="N19" i="1"/>
  <c r="O17" i="1"/>
  <c r="G20" i="5"/>
  <c r="G17" i="5"/>
  <c r="G18" i="1"/>
  <c r="G19" i="1"/>
  <c r="G20" i="1"/>
  <c r="G21" i="1"/>
  <c r="G22" i="1"/>
  <c r="H18" i="1"/>
  <c r="H19" i="1"/>
  <c r="H20" i="1"/>
  <c r="H21" i="1"/>
  <c r="H22" i="1"/>
  <c r="H17" i="1"/>
  <c r="H17" i="5"/>
  <c r="G19" i="5"/>
  <c r="H19" i="5"/>
  <c r="H20" i="5"/>
  <c r="G21" i="5"/>
  <c r="H21" i="5"/>
  <c r="G18" i="5"/>
  <c r="H18" i="5"/>
  <c r="O21" i="3" l="1"/>
  <c r="O17" i="3"/>
  <c r="N18" i="3" s="1"/>
  <c r="O18" i="3"/>
  <c r="N19" i="3" s="1"/>
  <c r="O19" i="3"/>
  <c r="N20" i="3" s="1"/>
</calcChain>
</file>

<file path=xl/sharedStrings.xml><?xml version="1.0" encoding="utf-8"?>
<sst xmlns="http://schemas.openxmlformats.org/spreadsheetml/2006/main" count="235" uniqueCount="64">
  <si>
    <t>watts</t>
  </si>
  <si>
    <t>Zone 1</t>
  </si>
  <si>
    <t>Zone 2</t>
  </si>
  <si>
    <t>Zone 3</t>
  </si>
  <si>
    <t>Zone 4</t>
  </si>
  <si>
    <t>Zone 5</t>
  </si>
  <si>
    <t>Zone 6</t>
  </si>
  <si>
    <t xml:space="preserve">Recovery </t>
  </si>
  <si>
    <t>Endurance</t>
  </si>
  <si>
    <t>Tempo</t>
  </si>
  <si>
    <t xml:space="preserve">Threshold </t>
  </si>
  <si>
    <t>VO2 Max</t>
  </si>
  <si>
    <t>Anaerobic Capacity</t>
  </si>
  <si>
    <t>Low (%)</t>
  </si>
  <si>
    <t>High (%)</t>
  </si>
  <si>
    <t>Low (w)</t>
  </si>
  <si>
    <t>High (w)</t>
  </si>
  <si>
    <t>FTP =</t>
  </si>
  <si>
    <t>bpm</t>
  </si>
  <si>
    <t>THR =</t>
  </si>
  <si>
    <t>Low (bpm)</t>
  </si>
  <si>
    <t>High (bpm)</t>
  </si>
  <si>
    <t>Average power from 20 minute test =</t>
  </si>
  <si>
    <t>Average heart rate from 20 minute test =</t>
  </si>
  <si>
    <t>FTP Training Zones</t>
  </si>
  <si>
    <t>THR Training Zones</t>
  </si>
  <si>
    <t>BCA Training Zones: Cycling</t>
  </si>
  <si>
    <t>#</t>
  </si>
  <si>
    <t>Name</t>
  </si>
  <si>
    <t>BCA Training Zones: Running</t>
  </si>
  <si>
    <t>min/km</t>
  </si>
  <si>
    <t>Average pace from 30 minute test =</t>
  </si>
  <si>
    <t>Average heart rate from 30 minute test =</t>
  </si>
  <si>
    <t>&lt;</t>
  </si>
  <si>
    <t>BCA Training Zones: Swimming</t>
  </si>
  <si>
    <t>CSS =</t>
  </si>
  <si>
    <t>min/100m</t>
  </si>
  <si>
    <t>T-Pace Training Zones</t>
  </si>
  <si>
    <t>Low</t>
  </si>
  <si>
    <r>
      <t xml:space="preserve">Time from </t>
    </r>
    <r>
      <rPr>
        <b/>
        <sz val="11"/>
        <color theme="1"/>
        <rFont val="Calibri"/>
        <family val="2"/>
        <scheme val="minor"/>
      </rPr>
      <t>200</t>
    </r>
    <r>
      <rPr>
        <sz val="11"/>
        <color theme="1"/>
        <rFont val="Calibri"/>
        <family val="2"/>
        <scheme val="minor"/>
      </rPr>
      <t xml:space="preserve"> meters test =</t>
    </r>
  </si>
  <si>
    <r>
      <t xml:space="preserve">Time from </t>
    </r>
    <r>
      <rPr>
        <b/>
        <sz val="11"/>
        <color theme="1"/>
        <rFont val="Calibri"/>
        <family val="2"/>
        <scheme val="minor"/>
      </rPr>
      <t>400</t>
    </r>
    <r>
      <rPr>
        <sz val="11"/>
        <color theme="1"/>
        <rFont val="Calibri"/>
        <family val="2"/>
        <scheme val="minor"/>
      </rPr>
      <t xml:space="preserve"> meters test =</t>
    </r>
  </si>
  <si>
    <r>
      <t>Zone 3 106% to 113% of FTP (</t>
    </r>
    <r>
      <rPr>
        <i/>
        <sz val="11"/>
        <color theme="1"/>
        <rFont val="Calibri"/>
        <family val="2"/>
        <scheme val="minor"/>
      </rPr>
      <t>88-94%</t>
    </r>
    <r>
      <rPr>
        <sz val="11"/>
        <color theme="1"/>
        <rFont val="Calibri"/>
        <family val="2"/>
        <scheme val="minor"/>
      </rPr>
      <t>)</t>
    </r>
  </si>
  <si>
    <r>
      <t>Zone 4 99% to 105% of FTP (</t>
    </r>
    <r>
      <rPr>
        <i/>
        <sz val="11"/>
        <color theme="1"/>
        <rFont val="Calibri"/>
        <family val="2"/>
        <scheme val="minor"/>
      </rPr>
      <t>95-101%</t>
    </r>
    <r>
      <rPr>
        <sz val="11"/>
        <color theme="1"/>
        <rFont val="Calibri"/>
        <family val="2"/>
        <scheme val="minor"/>
      </rPr>
      <t>)</t>
    </r>
  </si>
  <si>
    <r>
      <t>Zone 5a 97% to 100% of FTP (</t>
    </r>
    <r>
      <rPr>
        <i/>
        <sz val="11"/>
        <color theme="1"/>
        <rFont val="Calibri"/>
        <family val="2"/>
        <scheme val="minor"/>
      </rPr>
      <t>100-103%</t>
    </r>
    <r>
      <rPr>
        <sz val="11"/>
        <color theme="1"/>
        <rFont val="Calibri"/>
        <family val="2"/>
        <scheme val="minor"/>
      </rPr>
      <t>)</t>
    </r>
  </si>
  <si>
    <r>
      <t>Zone 5b 90% to 96% of FTP (</t>
    </r>
    <r>
      <rPr>
        <i/>
        <sz val="11"/>
        <color theme="1"/>
        <rFont val="Calibri"/>
        <family val="2"/>
        <scheme val="minor"/>
      </rPr>
      <t>104-111%</t>
    </r>
    <r>
      <rPr>
        <sz val="11"/>
        <color theme="1"/>
        <rFont val="Calibri"/>
        <family val="2"/>
        <scheme val="minor"/>
      </rPr>
      <t>)</t>
    </r>
  </si>
  <si>
    <r>
      <t>Zone 5c Faster than 90% of FTP (</t>
    </r>
    <r>
      <rPr>
        <i/>
        <sz val="11"/>
        <color theme="1"/>
        <rFont val="Calibri"/>
        <family val="2"/>
        <scheme val="minor"/>
      </rPr>
      <t>111%</t>
    </r>
    <r>
      <rPr>
        <sz val="11"/>
        <color theme="1"/>
        <rFont val="Calibri"/>
        <family val="2"/>
        <scheme val="minor"/>
      </rPr>
      <t>)</t>
    </r>
  </si>
  <si>
    <t xml:space="preserve">Anaerobic </t>
  </si>
  <si>
    <t>&gt;</t>
  </si>
  <si>
    <t>%</t>
  </si>
  <si>
    <r>
      <t>Zone 1 Slower than 129% of FTP (</t>
    </r>
    <r>
      <rPr>
        <i/>
        <sz val="11"/>
        <color theme="1"/>
        <rFont val="Calibri"/>
        <family val="2"/>
        <scheme val="minor"/>
      </rPr>
      <t>78%</t>
    </r>
    <r>
      <rPr>
        <sz val="11"/>
        <color theme="1"/>
        <rFont val="Calibri"/>
        <family val="2"/>
        <scheme val="minor"/>
      </rPr>
      <t>)</t>
    </r>
  </si>
  <si>
    <r>
      <t>Zone 2 114% to 129% of FTP (</t>
    </r>
    <r>
      <rPr>
        <i/>
        <sz val="11"/>
        <color theme="1"/>
        <rFont val="Calibri"/>
        <family val="2"/>
        <scheme val="minor"/>
      </rPr>
      <t>78-88%</t>
    </r>
    <r>
      <rPr>
        <sz val="11"/>
        <color theme="1"/>
        <rFont val="Calibri"/>
        <family val="2"/>
        <scheme val="minor"/>
      </rPr>
      <t>)</t>
    </r>
  </si>
  <si>
    <t>Anaerobic</t>
  </si>
  <si>
    <t>FTP</t>
  </si>
  <si>
    <t>THR</t>
  </si>
  <si>
    <t>Test 1</t>
  </si>
  <si>
    <t>Test 2</t>
  </si>
  <si>
    <t>Test 3</t>
  </si>
  <si>
    <t>Test 4</t>
  </si>
  <si>
    <t>Test 5</t>
  </si>
  <si>
    <t>Test 6</t>
  </si>
  <si>
    <t>THP =</t>
  </si>
  <si>
    <t>Test Progress Table and Chart</t>
  </si>
  <si>
    <t>THP</t>
  </si>
  <si>
    <t>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</si>
</sst>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Bahnschrift Light SemiCondensed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5FFFF"/>
        <bgColor indexed="64"/>
      </patternFill>
    </fill>
    <fill>
      <patternFill patternType="solid">
        <fgColor rgb="FFC9FFD5"/>
        <bgColor indexed="64"/>
      </patternFill>
    </fill>
    <fill>
      <patternFill patternType="solid">
        <fgColor rgb="FFFFFE9A"/>
        <bgColor indexed="64"/>
      </patternFill>
    </fill>
    <fill>
      <patternFill patternType="solid">
        <fgColor rgb="FFFFCF9B"/>
        <bgColor indexed="64"/>
      </patternFill>
    </fill>
    <fill>
      <patternFill patternType="solid">
        <fgColor rgb="FFFF89C1"/>
        <bgColor indexed="64"/>
      </patternFill>
    </fill>
    <fill>
      <patternFill patternType="solid">
        <fgColor rgb="FFFF7C8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4" borderId="0" xfId="0" applyFill="1" applyAlignment="1"/>
    <xf numFmtId="0" fontId="0" fillId="5" borderId="0" xfId="0" applyFill="1" applyAlignment="1"/>
    <xf numFmtId="0" fontId="0" fillId="6" borderId="0" xfId="0" applyFill="1" applyAlignment="1"/>
    <xf numFmtId="0" fontId="0" fillId="7" borderId="0" xfId="0" applyFill="1" applyAlignment="1"/>
    <xf numFmtId="0" fontId="0" fillId="8" borderId="0" xfId="0" applyFill="1" applyAlignment="1"/>
    <xf numFmtId="0" fontId="0" fillId="9" borderId="0" xfId="0" applyFill="1" applyAlignment="1">
      <alignment horizontal="left"/>
    </xf>
    <xf numFmtId="0" fontId="0" fillId="0" borderId="5" xfId="0" applyBorder="1"/>
    <xf numFmtId="1" fontId="0" fillId="4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" fontId="0" fillId="8" borderId="9" xfId="0" applyNumberFormat="1" applyFill="1" applyBorder="1" applyAlignment="1">
      <alignment horizontal="center"/>
    </xf>
    <xf numFmtId="1" fontId="0" fillId="8" borderId="10" xfId="0" applyNumberForma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1" fontId="0" fillId="8" borderId="7" xfId="0" applyNumberForma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1" fontId="0" fillId="9" borderId="9" xfId="0" applyNumberFormat="1" applyFill="1" applyBorder="1" applyAlignment="1">
      <alignment horizontal="center"/>
    </xf>
    <xf numFmtId="1" fontId="0" fillId="9" borderId="10" xfId="0" applyNumberForma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2" borderId="1" xfId="1" applyAlignment="1">
      <alignment horizontal="center"/>
    </xf>
    <xf numFmtId="1" fontId="2" fillId="3" borderId="2" xfId="2" applyNumberFormat="1" applyAlignment="1">
      <alignment horizontal="center"/>
    </xf>
    <xf numFmtId="0" fontId="2" fillId="3" borderId="2" xfId="2" applyAlignment="1">
      <alignment horizontal="center"/>
    </xf>
    <xf numFmtId="0" fontId="3" fillId="0" borderId="4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5" fontId="1" fillId="2" borderId="1" xfId="1" applyNumberFormat="1" applyAlignment="1">
      <alignment horizontal="center"/>
    </xf>
    <xf numFmtId="45" fontId="2" fillId="3" borderId="2" xfId="2" applyNumberFormat="1" applyAlignment="1">
      <alignment horizontal="center"/>
    </xf>
    <xf numFmtId="45" fontId="0" fillId="4" borderId="3" xfId="0" applyNumberFormat="1" applyFill="1" applyBorder="1" applyAlignment="1">
      <alignment horizontal="center"/>
    </xf>
    <xf numFmtId="45" fontId="0" fillId="4" borderId="7" xfId="0" applyNumberFormat="1" applyFill="1" applyBorder="1" applyAlignment="1">
      <alignment horizontal="center"/>
    </xf>
    <xf numFmtId="45" fontId="0" fillId="5" borderId="3" xfId="0" applyNumberFormat="1" applyFill="1" applyBorder="1" applyAlignment="1">
      <alignment horizontal="center"/>
    </xf>
    <xf numFmtId="45" fontId="0" fillId="5" borderId="7" xfId="0" applyNumberFormat="1" applyFill="1" applyBorder="1" applyAlignment="1">
      <alignment horizontal="center"/>
    </xf>
    <xf numFmtId="45" fontId="0" fillId="6" borderId="3" xfId="0" applyNumberFormat="1" applyFill="1" applyBorder="1" applyAlignment="1">
      <alignment horizontal="center"/>
    </xf>
    <xf numFmtId="45" fontId="0" fillId="6" borderId="7" xfId="0" applyNumberFormat="1" applyFill="1" applyBorder="1" applyAlignment="1">
      <alignment horizontal="center"/>
    </xf>
    <xf numFmtId="45" fontId="0" fillId="7" borderId="3" xfId="0" applyNumberFormat="1" applyFill="1" applyBorder="1" applyAlignment="1">
      <alignment horizontal="center"/>
    </xf>
    <xf numFmtId="45" fontId="0" fillId="7" borderId="7" xfId="0" applyNumberFormat="1" applyFill="1" applyBorder="1" applyAlignment="1">
      <alignment horizontal="center"/>
    </xf>
    <xf numFmtId="45" fontId="0" fillId="8" borderId="3" xfId="0" applyNumberFormat="1" applyFill="1" applyBorder="1" applyAlignment="1">
      <alignment horizontal="center"/>
    </xf>
    <xf numFmtId="45" fontId="0" fillId="8" borderId="7" xfId="0" applyNumberFormat="1" applyFill="1" applyBorder="1" applyAlignment="1">
      <alignment horizontal="center"/>
    </xf>
    <xf numFmtId="45" fontId="0" fillId="9" borderId="9" xfId="0" applyNumberFormat="1" applyFill="1" applyBorder="1" applyAlignment="1">
      <alignment horizontal="center"/>
    </xf>
    <xf numFmtId="45" fontId="0" fillId="9" borderId="10" xfId="0" applyNumberFormat="1" applyFill="1" applyBorder="1" applyAlignment="1">
      <alignment horizontal="center"/>
    </xf>
    <xf numFmtId="45" fontId="0" fillId="0" borderId="0" xfId="0" applyNumberFormat="1"/>
    <xf numFmtId="21" fontId="0" fillId="0" borderId="0" xfId="0" applyNumberFormat="1"/>
    <xf numFmtId="0" fontId="5" fillId="0" borderId="0" xfId="0" applyFont="1"/>
    <xf numFmtId="0" fontId="5" fillId="0" borderId="5" xfId="0" applyFont="1" applyBorder="1"/>
    <xf numFmtId="2" fontId="0" fillId="0" borderId="0" xfId="0" applyNumberFormat="1"/>
    <xf numFmtId="45" fontId="0" fillId="0" borderId="3" xfId="0" applyNumberFormat="1" applyBorder="1"/>
    <xf numFmtId="21" fontId="0" fillId="0" borderId="0" xfId="0" applyNumberFormat="1" applyAlignment="1">
      <alignment horizontal="center"/>
    </xf>
    <xf numFmtId="45" fontId="0" fillId="4" borderId="4" xfId="0" applyNumberFormat="1" applyFill="1" applyBorder="1" applyAlignment="1">
      <alignment horizontal="center"/>
    </xf>
    <xf numFmtId="45" fontId="0" fillId="5" borderId="4" xfId="0" applyNumberFormat="1" applyFill="1" applyBorder="1" applyAlignment="1">
      <alignment horizontal="center"/>
    </xf>
    <xf numFmtId="45" fontId="0" fillId="6" borderId="4" xfId="0" applyNumberFormat="1" applyFill="1" applyBorder="1" applyAlignment="1">
      <alignment horizontal="center"/>
    </xf>
    <xf numFmtId="45" fontId="0" fillId="7" borderId="4" xfId="0" applyNumberFormat="1" applyFill="1" applyBorder="1" applyAlignment="1">
      <alignment horizontal="center"/>
    </xf>
    <xf numFmtId="45" fontId="0" fillId="8" borderId="11" xfId="0" applyNumberFormat="1" applyFill="1" applyBorder="1" applyAlignment="1">
      <alignment horizontal="center"/>
    </xf>
    <xf numFmtId="0" fontId="0" fillId="0" borderId="24" xfId="0" applyBorder="1" applyAlignment="1"/>
    <xf numFmtId="45" fontId="0" fillId="8" borderId="10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3" xfId="0" applyFill="1" applyBorder="1" applyAlignment="1"/>
    <xf numFmtId="0" fontId="0" fillId="5" borderId="3" xfId="0" applyFill="1" applyBorder="1" applyAlignment="1"/>
    <xf numFmtId="0" fontId="0" fillId="6" borderId="3" xfId="0" applyFill="1" applyBorder="1" applyAlignment="1"/>
    <xf numFmtId="0" fontId="0" fillId="7" borderId="3" xfId="0" applyFill="1" applyBorder="1" applyAlignment="1"/>
    <xf numFmtId="0" fontId="0" fillId="8" borderId="3" xfId="0" applyFill="1" applyBorder="1" applyAlignment="1"/>
    <xf numFmtId="0" fontId="0" fillId="9" borderId="9" xfId="0" applyFill="1" applyBorder="1" applyAlignment="1"/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applyFont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/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21" fontId="0" fillId="4" borderId="0" xfId="0" applyNumberFormat="1" applyFill="1" applyAlignment="1">
      <alignment horizontal="center"/>
    </xf>
    <xf numFmtId="21" fontId="0" fillId="5" borderId="0" xfId="0" applyNumberFormat="1" applyFill="1" applyAlignment="1">
      <alignment horizontal="center"/>
    </xf>
    <xf numFmtId="21" fontId="0" fillId="6" borderId="0" xfId="0" applyNumberFormat="1" applyFill="1" applyAlignment="1">
      <alignment horizontal="center"/>
    </xf>
    <xf numFmtId="21" fontId="0" fillId="7" borderId="0" xfId="0" applyNumberFormat="1" applyFill="1" applyAlignment="1">
      <alignment horizontal="center"/>
    </xf>
    <xf numFmtId="21" fontId="0" fillId="8" borderId="0" xfId="0" applyNumberFormat="1" applyFill="1" applyAlignment="1">
      <alignment horizontal="center"/>
    </xf>
    <xf numFmtId="0" fontId="0" fillId="0" borderId="0" xfId="0" applyAlignment="1"/>
    <xf numFmtId="21" fontId="0" fillId="7" borderId="0" xfId="0" quotePrefix="1" applyNumberFormat="1" applyFill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8" borderId="3" xfId="0" applyFill="1" applyBorder="1" applyAlignment="1">
      <alignment horizontal="left"/>
    </xf>
    <xf numFmtId="0" fontId="0" fillId="9" borderId="9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8" borderId="9" xfId="0" applyFill="1" applyBorder="1" applyAlignment="1">
      <alignment horizontal="left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colors>
    <mruColors>
      <color rgb="FFFF7C80"/>
      <color rgb="FFFF89C1"/>
      <color rgb="FFFFCF9B"/>
      <color rgb="FFFFFE9A"/>
      <color rgb="FFC9FFD5"/>
      <color rgb="FFC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36001749781279E-2"/>
          <c:y val="8.1368434173111487E-2"/>
          <c:w val="0.84152799650043741"/>
          <c:h val="0.76284625268364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BIKE!$E$27</c:f>
              <c:strCache>
                <c:ptCount val="1"/>
                <c:pt idx="0">
                  <c:v>FTP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BIKE!$D$28:$D$33</c:f>
              <c:strCache>
                <c:ptCount val="6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</c:strCache>
            </c:strRef>
          </c:cat>
          <c:val>
            <c:numRef>
              <c:f>BIKE!$E$28:$E$33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0075-F443-8571-1B1BD07E3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7283088"/>
        <c:axId val="487284768"/>
      </c:barChart>
      <c:lineChart>
        <c:grouping val="standard"/>
        <c:varyColors val="0"/>
        <c:ser>
          <c:idx val="1"/>
          <c:order val="1"/>
          <c:tx>
            <c:strRef>
              <c:f>BIKE!$F$27</c:f>
              <c:strCache>
                <c:ptCount val="1"/>
                <c:pt idx="0">
                  <c:v>THR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89C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BIKE!$D$28:$D$33</c:f>
              <c:strCache>
                <c:ptCount val="6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</c:strCache>
            </c:strRef>
          </c:cat>
          <c:val>
            <c:numRef>
              <c:f>BIKE!$F$28:$F$33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75-F443-8571-1B1BD07E3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98304"/>
        <c:axId val="1409396656"/>
      </c:lineChart>
      <c:catAx>
        <c:axId val="48728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84768"/>
        <c:crosses val="autoZero"/>
        <c:auto val="1"/>
        <c:lblAlgn val="ctr"/>
        <c:lblOffset val="100"/>
        <c:noMultiLvlLbl val="0"/>
      </c:catAx>
      <c:valAx>
        <c:axId val="4872847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83088"/>
        <c:crosses val="autoZero"/>
        <c:crossBetween val="between"/>
      </c:valAx>
      <c:valAx>
        <c:axId val="14093966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398304"/>
        <c:crosses val="max"/>
        <c:crossBetween val="between"/>
      </c:valAx>
      <c:catAx>
        <c:axId val="1409398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9396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572964827834376"/>
          <c:y val="9.8509882675379939E-2"/>
          <c:w val="0.28741464755046253"/>
          <c:h val="0.11486115198896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36001749781279E-2"/>
          <c:y val="8.1368434173111487E-2"/>
          <c:w val="0.84152799650043741"/>
          <c:h val="0.76284625268364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RUN!$E$34</c:f>
              <c:strCache>
                <c:ptCount val="1"/>
                <c:pt idx="0">
                  <c:v>THP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RUN!$D$35:$D$40</c:f>
              <c:strCache>
                <c:ptCount val="6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</c:strCache>
            </c:strRef>
          </c:cat>
          <c:val>
            <c:numRef>
              <c:f>RUN!$E$35:$E$40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1EA6-7D4F-8022-D353520A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7283088"/>
        <c:axId val="487284768"/>
      </c:barChart>
      <c:lineChart>
        <c:grouping val="standard"/>
        <c:varyColors val="0"/>
        <c:ser>
          <c:idx val="1"/>
          <c:order val="1"/>
          <c:tx>
            <c:strRef>
              <c:f>RUN!$F$34</c:f>
              <c:strCache>
                <c:ptCount val="1"/>
                <c:pt idx="0">
                  <c:v>THR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FF89C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RUN!$D$35:$D$40</c:f>
              <c:strCache>
                <c:ptCount val="6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</c:strCache>
            </c:strRef>
          </c:cat>
          <c:val>
            <c:numRef>
              <c:f>RUN!$F$35:$F$40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A6-7D4F-8022-D353520A2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98304"/>
        <c:axId val="1409396656"/>
      </c:lineChart>
      <c:catAx>
        <c:axId val="48728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84768"/>
        <c:crosses val="autoZero"/>
        <c:auto val="1"/>
        <c:lblAlgn val="ctr"/>
        <c:lblOffset val="100"/>
        <c:noMultiLvlLbl val="0"/>
      </c:catAx>
      <c:valAx>
        <c:axId val="4872847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83088"/>
        <c:crosses val="autoZero"/>
        <c:crossBetween val="between"/>
      </c:valAx>
      <c:valAx>
        <c:axId val="14093966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398304"/>
        <c:crosses val="max"/>
        <c:crossBetween val="between"/>
      </c:valAx>
      <c:catAx>
        <c:axId val="1409398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9396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572964827834376"/>
          <c:y val="9.8509882675379939E-2"/>
          <c:w val="0.28741464755046253"/>
          <c:h val="0.11486115198896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36001749781279E-2"/>
          <c:y val="8.1368434173111487E-2"/>
          <c:w val="0.84152799650043741"/>
          <c:h val="0.76284625268364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SWIM!$E$26</c:f>
              <c:strCache>
                <c:ptCount val="1"/>
                <c:pt idx="0">
                  <c:v>CSS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RUN!$D$35:$D$40</c:f>
              <c:strCache>
                <c:ptCount val="6"/>
                <c:pt idx="0">
                  <c:v>Test 1</c:v>
                </c:pt>
                <c:pt idx="1">
                  <c:v>Test 2</c:v>
                </c:pt>
                <c:pt idx="2">
                  <c:v>Test 3</c:v>
                </c:pt>
                <c:pt idx="3">
                  <c:v>Test 4</c:v>
                </c:pt>
                <c:pt idx="4">
                  <c:v>Test 5</c:v>
                </c:pt>
                <c:pt idx="5">
                  <c:v>Test 6</c:v>
                </c:pt>
              </c:strCache>
            </c:strRef>
          </c:cat>
          <c:val>
            <c:numRef>
              <c:f>SWIM!$E$27:$E$32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9FC1-9E43-9695-CBD99D18B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7283088"/>
        <c:axId val="487284768"/>
      </c:barChart>
      <c:catAx>
        <c:axId val="48728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84768"/>
        <c:crosses val="autoZero"/>
        <c:auto val="1"/>
        <c:lblAlgn val="ctr"/>
        <c:lblOffset val="100"/>
        <c:noMultiLvlLbl val="0"/>
      </c:catAx>
      <c:valAx>
        <c:axId val="4872847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8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037530897754138"/>
          <c:y val="8.4892991149474642E-2"/>
          <c:w val="0.28741464755046253"/>
          <c:h val="0.11486115198896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Training Intensity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5FFFF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DC-F247-AEB3-87D0D799A5AD}"/>
              </c:ext>
            </c:extLst>
          </c:dPt>
          <c:dPt>
            <c:idx val="1"/>
            <c:invertIfNegative val="0"/>
            <c:bubble3D val="0"/>
            <c:spPr>
              <a:solidFill>
                <a:srgbClr val="C9FFD5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4DC-F247-AEB3-87D0D799A5AD}"/>
              </c:ext>
            </c:extLst>
          </c:dPt>
          <c:dPt>
            <c:idx val="2"/>
            <c:invertIfNegative val="0"/>
            <c:bubble3D val="0"/>
            <c:spPr>
              <a:solidFill>
                <a:srgbClr val="FFFE9A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DC-F247-AEB3-87D0D799A5AD}"/>
              </c:ext>
            </c:extLst>
          </c:dPt>
          <c:dPt>
            <c:idx val="3"/>
            <c:invertIfNegative val="0"/>
            <c:bubble3D val="0"/>
            <c:spPr>
              <a:solidFill>
                <a:srgbClr val="FFCF9B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4DC-F247-AEB3-87D0D799A5AD}"/>
              </c:ext>
            </c:extLst>
          </c:dPt>
          <c:dPt>
            <c:idx val="4"/>
            <c:invertIfNegative val="0"/>
            <c:bubble3D val="0"/>
            <c:spPr>
              <a:solidFill>
                <a:srgbClr val="FF89C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DC-F247-AEB3-87D0D799A5AD}"/>
              </c:ext>
            </c:extLst>
          </c:dPt>
          <c:dPt>
            <c:idx val="5"/>
            <c:invertIfNegative val="0"/>
            <c:bubble3D val="0"/>
            <c:spPr>
              <a:solidFill>
                <a:srgbClr val="FF7C8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4DC-F247-AEB3-87D0D799A5AD}"/>
              </c:ext>
            </c:extLst>
          </c:dPt>
          <c:cat>
            <c:strRef>
              <c:f>ZONES!$E$11:$E$16</c:f>
              <c:strCache>
                <c:ptCount val="6"/>
                <c:pt idx="0">
                  <c:v>Recovery </c:v>
                </c:pt>
                <c:pt idx="1">
                  <c:v>Endurance</c:v>
                </c:pt>
                <c:pt idx="2">
                  <c:v>Tempo</c:v>
                </c:pt>
                <c:pt idx="3">
                  <c:v>Threshold </c:v>
                </c:pt>
                <c:pt idx="4">
                  <c:v>VO2 Max</c:v>
                </c:pt>
                <c:pt idx="5">
                  <c:v>Anaerobic </c:v>
                </c:pt>
              </c:strCache>
            </c:strRef>
          </c:cat>
          <c:val>
            <c:numRef>
              <c:f>ZONES!$F$11:$F$16</c:f>
              <c:numCache>
                <c:formatCode>General</c:formatCode>
                <c:ptCount val="6"/>
                <c:pt idx="0">
                  <c:v>27.5</c:v>
                </c:pt>
                <c:pt idx="1">
                  <c:v>65.5</c:v>
                </c:pt>
                <c:pt idx="2">
                  <c:v>83</c:v>
                </c:pt>
                <c:pt idx="3">
                  <c:v>98</c:v>
                </c:pt>
                <c:pt idx="4">
                  <c:v>113</c:v>
                </c:pt>
                <c:pt idx="5">
                  <c:v>131.5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C-F247-AEB3-87D0D799A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569402575"/>
        <c:axId val="569457055"/>
      </c:barChart>
      <c:catAx>
        <c:axId val="569402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Zones</a:t>
                </a:r>
              </a:p>
            </c:rich>
          </c:tx>
          <c:layout>
            <c:manualLayout>
              <c:xMode val="edge"/>
              <c:yMode val="edge"/>
              <c:x val="0.50957225413342178"/>
              <c:y val="0.913776522714458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457055"/>
        <c:crosses val="autoZero"/>
        <c:auto val="1"/>
        <c:lblAlgn val="ctr"/>
        <c:lblOffset val="100"/>
        <c:noMultiLvlLbl val="0"/>
      </c:catAx>
      <c:valAx>
        <c:axId val="56945705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Intensity</a:t>
                </a:r>
                <a:r>
                  <a:rPr lang="en-GB" baseline="0"/>
                  <a:t> (%)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5521064301552107E-2"/>
              <c:y val="0.362976363845305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402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15873</xdr:colOff>
      <xdr:row>24</xdr:row>
      <xdr:rowOff>23812</xdr:rowOff>
    </xdr:from>
    <xdr:to>
      <xdr:col>11</xdr:col>
      <xdr:colOff>674686</xdr:colOff>
      <xdr:row>33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4F9FA4-3E0C-CD42-AE10-CFD41F5E14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15876</xdr:colOff>
      <xdr:row>31</xdr:row>
      <xdr:rowOff>23814</xdr:rowOff>
    </xdr:from>
    <xdr:to>
      <xdr:col>12</xdr:col>
      <xdr:colOff>2</xdr:colOff>
      <xdr:row>40</xdr:row>
      <xdr:rowOff>127002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8EF7448-91AA-CA4A-9949-FB41DFCAB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15876</xdr:colOff>
      <xdr:row>23</xdr:row>
      <xdr:rowOff>23814</xdr:rowOff>
    </xdr:from>
    <xdr:to>
      <xdr:col>12</xdr:col>
      <xdr:colOff>2</xdr:colOff>
      <xdr:row>32</xdr:row>
      <xdr:rowOff>127002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3BE6D7-FC9B-B044-B55F-3FD919EEA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241300</xdr:colOff>
      <xdr:row>8</xdr:row>
      <xdr:rowOff>173566</xdr:rowOff>
    </xdr:from>
    <xdr:to>
      <xdr:col>15</xdr:col>
      <xdr:colOff>160867</xdr:colOff>
      <xdr:row>24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FF48CE-0114-CB42-B91D-9C65B4C13D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5BEFD-28E9-46CA-AC3D-857A6949D5A4}">
  <dimension ref="A1:T33"/>
  <sheetViews>
    <sheetView topLeftCell="A4" zoomScale="160" zoomScaleNormal="160" workbookViewId="0">
      <selection sqref="A1:T1"/>
    </sheetView>
  </sheetViews>
  <sheetFormatPr baseColWidth="10" defaultColWidth="8.83203125" defaultRowHeight="15" x14ac:dyDescent="0.2"/>
  <sheetData>
    <row r="1" spans="1:20" ht="26" thickBot="1" x14ac:dyDescent="0.35">
      <c r="A1" s="118" t="s">
        <v>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0"/>
    </row>
    <row r="2" spans="1:20" ht="14.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4.5" customHeight="1" x14ac:dyDescent="0.2"/>
    <row r="4" spans="1:20" x14ac:dyDescent="0.2">
      <c r="F4" s="14" t="s">
        <v>22</v>
      </c>
      <c r="G4" s="49"/>
      <c r="H4" t="s">
        <v>0</v>
      </c>
      <c r="M4" s="14" t="s">
        <v>23</v>
      </c>
      <c r="N4" s="49"/>
      <c r="O4" t="s">
        <v>18</v>
      </c>
    </row>
    <row r="5" spans="1:20" x14ac:dyDescent="0.2">
      <c r="F5" s="52" t="s">
        <v>17</v>
      </c>
      <c r="G5" s="50">
        <f>G4*0.95</f>
        <v>0</v>
      </c>
      <c r="H5" s="26" t="s">
        <v>0</v>
      </c>
      <c r="M5" s="52" t="s">
        <v>19</v>
      </c>
      <c r="N5" s="51">
        <f>N4-6</f>
        <v>-6</v>
      </c>
      <c r="O5" s="26" t="s">
        <v>18</v>
      </c>
    </row>
    <row r="6" spans="1:20" x14ac:dyDescent="0.2">
      <c r="F6" s="95"/>
      <c r="H6" s="96"/>
      <c r="M6" s="95"/>
      <c r="O6" s="96"/>
    </row>
    <row r="7" spans="1:20" hidden="1" x14ac:dyDescent="0.2">
      <c r="G7" s="1" t="s">
        <v>13</v>
      </c>
      <c r="H7" s="1" t="s">
        <v>14</v>
      </c>
      <c r="N7" s="1" t="s">
        <v>13</v>
      </c>
      <c r="O7" s="1" t="s">
        <v>14</v>
      </c>
    </row>
    <row r="8" spans="1:20" hidden="1" x14ac:dyDescent="0.2">
      <c r="D8" s="3" t="s">
        <v>1</v>
      </c>
      <c r="E8" s="15" t="s">
        <v>7</v>
      </c>
      <c r="F8" s="2"/>
      <c r="G8" s="3">
        <v>0</v>
      </c>
      <c r="H8" s="3">
        <v>55</v>
      </c>
      <c r="K8" s="3" t="s">
        <v>1</v>
      </c>
      <c r="L8" s="20" t="s">
        <v>7</v>
      </c>
      <c r="M8" s="2"/>
      <c r="N8" s="3">
        <v>0</v>
      </c>
      <c r="O8" s="3">
        <v>68</v>
      </c>
    </row>
    <row r="9" spans="1:20" hidden="1" x14ac:dyDescent="0.2">
      <c r="D9" s="5" t="s">
        <v>2</v>
      </c>
      <c r="E9" s="16" t="s">
        <v>8</v>
      </c>
      <c r="F9" s="4"/>
      <c r="G9" s="5">
        <v>56</v>
      </c>
      <c r="H9" s="5">
        <v>75</v>
      </c>
      <c r="K9" s="5" t="s">
        <v>2</v>
      </c>
      <c r="L9" s="21" t="s">
        <v>8</v>
      </c>
      <c r="M9" s="4"/>
      <c r="N9" s="5">
        <v>69</v>
      </c>
      <c r="O9" s="5">
        <v>83</v>
      </c>
    </row>
    <row r="10" spans="1:20" hidden="1" x14ac:dyDescent="0.2">
      <c r="D10" s="7" t="s">
        <v>3</v>
      </c>
      <c r="E10" s="17" t="s">
        <v>9</v>
      </c>
      <c r="F10" s="6"/>
      <c r="G10" s="7">
        <v>76</v>
      </c>
      <c r="H10" s="7">
        <v>90</v>
      </c>
      <c r="K10" s="7" t="s">
        <v>3</v>
      </c>
      <c r="L10" s="22" t="s">
        <v>9</v>
      </c>
      <c r="M10" s="6"/>
      <c r="N10" s="7">
        <v>84</v>
      </c>
      <c r="O10" s="7">
        <v>94</v>
      </c>
    </row>
    <row r="11" spans="1:20" hidden="1" x14ac:dyDescent="0.2">
      <c r="D11" s="9" t="s">
        <v>4</v>
      </c>
      <c r="E11" s="18" t="s">
        <v>10</v>
      </c>
      <c r="F11" s="8"/>
      <c r="G11" s="9">
        <v>91</v>
      </c>
      <c r="H11" s="9">
        <v>100</v>
      </c>
      <c r="K11" s="9" t="s">
        <v>4</v>
      </c>
      <c r="L11" s="23" t="s">
        <v>10</v>
      </c>
      <c r="M11" s="8"/>
      <c r="N11" s="9">
        <v>95</v>
      </c>
      <c r="O11" s="9">
        <v>100</v>
      </c>
    </row>
    <row r="12" spans="1:20" hidden="1" x14ac:dyDescent="0.2">
      <c r="D12" s="11" t="s">
        <v>5</v>
      </c>
      <c r="E12" s="19" t="s">
        <v>11</v>
      </c>
      <c r="F12" s="10"/>
      <c r="G12" s="11">
        <v>101</v>
      </c>
      <c r="H12" s="11">
        <v>120</v>
      </c>
      <c r="K12" s="11" t="s">
        <v>5</v>
      </c>
      <c r="L12" s="24" t="s">
        <v>11</v>
      </c>
      <c r="M12" s="10"/>
      <c r="N12" s="11">
        <v>101</v>
      </c>
      <c r="O12" s="11">
        <v>120</v>
      </c>
    </row>
    <row r="13" spans="1:20" hidden="1" x14ac:dyDescent="0.2">
      <c r="D13" s="13" t="s">
        <v>6</v>
      </c>
      <c r="E13" s="25" t="s">
        <v>12</v>
      </c>
      <c r="F13" s="12"/>
      <c r="G13" s="13">
        <v>121</v>
      </c>
      <c r="H13" s="13">
        <v>142</v>
      </c>
    </row>
    <row r="14" spans="1:20" ht="16" thickBot="1" x14ac:dyDescent="0.25"/>
    <row r="15" spans="1:20" ht="16" thickBot="1" x14ac:dyDescent="0.25">
      <c r="D15" s="135" t="s">
        <v>24</v>
      </c>
      <c r="E15" s="136"/>
      <c r="F15" s="136"/>
      <c r="G15" s="136"/>
      <c r="H15" s="137"/>
      <c r="K15" s="135" t="s">
        <v>25</v>
      </c>
      <c r="L15" s="136"/>
      <c r="M15" s="136"/>
      <c r="N15" s="136"/>
      <c r="O15" s="137"/>
    </row>
    <row r="16" spans="1:20" x14ac:dyDescent="0.2">
      <c r="D16" s="53" t="s">
        <v>27</v>
      </c>
      <c r="E16" s="121" t="s">
        <v>28</v>
      </c>
      <c r="F16" s="122"/>
      <c r="G16" s="56" t="s">
        <v>15</v>
      </c>
      <c r="H16" s="57" t="s">
        <v>16</v>
      </c>
      <c r="K16" s="53" t="s">
        <v>27</v>
      </c>
      <c r="L16" s="121" t="s">
        <v>28</v>
      </c>
      <c r="M16" s="122"/>
      <c r="N16" s="54" t="s">
        <v>20</v>
      </c>
      <c r="O16" s="55" t="s">
        <v>21</v>
      </c>
    </row>
    <row r="17" spans="4:15" x14ac:dyDescent="0.2">
      <c r="D17" s="32" t="s">
        <v>1</v>
      </c>
      <c r="E17" s="138" t="s">
        <v>7</v>
      </c>
      <c r="F17" s="138"/>
      <c r="G17" s="27" t="s">
        <v>33</v>
      </c>
      <c r="H17" s="33">
        <f t="shared" ref="H17:H22" si="0">H8/100*($G$5)</f>
        <v>0</v>
      </c>
      <c r="K17" s="32" t="s">
        <v>1</v>
      </c>
      <c r="L17" s="125" t="s">
        <v>7</v>
      </c>
      <c r="M17" s="126"/>
      <c r="N17" s="27" t="s">
        <v>33</v>
      </c>
      <c r="O17" s="33">
        <f>O8/100*($N$5)</f>
        <v>-4.08</v>
      </c>
    </row>
    <row r="18" spans="4:15" x14ac:dyDescent="0.2">
      <c r="D18" s="34" t="s">
        <v>2</v>
      </c>
      <c r="E18" s="139" t="s">
        <v>8</v>
      </c>
      <c r="F18" s="139"/>
      <c r="G18" s="28">
        <f>G9/100*($G$5)</f>
        <v>0</v>
      </c>
      <c r="H18" s="35">
        <f t="shared" si="0"/>
        <v>0</v>
      </c>
      <c r="K18" s="34" t="s">
        <v>2</v>
      </c>
      <c r="L18" s="127" t="s">
        <v>8</v>
      </c>
      <c r="M18" s="128"/>
      <c r="N18" s="28">
        <f>N9/100*($N$5)</f>
        <v>-4.1399999999999997</v>
      </c>
      <c r="O18" s="35">
        <f>O9/100*($N$5)</f>
        <v>-4.9799999999999995</v>
      </c>
    </row>
    <row r="19" spans="4:15" x14ac:dyDescent="0.2">
      <c r="D19" s="36" t="s">
        <v>3</v>
      </c>
      <c r="E19" s="140" t="s">
        <v>9</v>
      </c>
      <c r="F19" s="140"/>
      <c r="G19" s="29">
        <f>G10/100*($G$5)</f>
        <v>0</v>
      </c>
      <c r="H19" s="37">
        <f t="shared" si="0"/>
        <v>0</v>
      </c>
      <c r="K19" s="36" t="s">
        <v>3</v>
      </c>
      <c r="L19" s="129" t="s">
        <v>9</v>
      </c>
      <c r="M19" s="130"/>
      <c r="N19" s="29">
        <f>N10/100*($N$5)</f>
        <v>-5.04</v>
      </c>
      <c r="O19" s="37">
        <f>O10/100*($N$5)</f>
        <v>-5.64</v>
      </c>
    </row>
    <row r="20" spans="4:15" x14ac:dyDescent="0.2">
      <c r="D20" s="38" t="s">
        <v>4</v>
      </c>
      <c r="E20" s="141" t="s">
        <v>10</v>
      </c>
      <c r="F20" s="141"/>
      <c r="G20" s="30">
        <f>G11/100*($G$5)</f>
        <v>0</v>
      </c>
      <c r="H20" s="39">
        <f t="shared" si="0"/>
        <v>0</v>
      </c>
      <c r="K20" s="38" t="s">
        <v>4</v>
      </c>
      <c r="L20" s="131" t="s">
        <v>10</v>
      </c>
      <c r="M20" s="132"/>
      <c r="N20" s="30">
        <f>N11/100*($N$5)</f>
        <v>-5.6999999999999993</v>
      </c>
      <c r="O20" s="39">
        <f>O11/100*($N$5)</f>
        <v>-6</v>
      </c>
    </row>
    <row r="21" spans="4:15" ht="16" thickBot="1" x14ac:dyDescent="0.25">
      <c r="D21" s="43" t="s">
        <v>5</v>
      </c>
      <c r="E21" s="123" t="s">
        <v>11</v>
      </c>
      <c r="F21" s="123"/>
      <c r="G21" s="31">
        <f>G12/100*($G$5)</f>
        <v>0</v>
      </c>
      <c r="H21" s="44">
        <f t="shared" si="0"/>
        <v>0</v>
      </c>
      <c r="K21" s="40" t="s">
        <v>5</v>
      </c>
      <c r="L21" s="133" t="s">
        <v>11</v>
      </c>
      <c r="M21" s="134"/>
      <c r="N21" s="41">
        <f>N12/100*($N$5)</f>
        <v>-6.0600000000000005</v>
      </c>
      <c r="O21" s="42">
        <f>O12/100*($N$5)</f>
        <v>-7.1999999999999993</v>
      </c>
    </row>
    <row r="22" spans="4:15" ht="16" thickBot="1" x14ac:dyDescent="0.25">
      <c r="D22" s="45" t="s">
        <v>6</v>
      </c>
      <c r="E22" s="124" t="s">
        <v>51</v>
      </c>
      <c r="F22" s="124"/>
      <c r="G22" s="46">
        <f>G13/100*($G$5)</f>
        <v>0</v>
      </c>
      <c r="H22" s="47">
        <f t="shared" si="0"/>
        <v>0</v>
      </c>
    </row>
    <row r="25" spans="4:15" x14ac:dyDescent="0.2">
      <c r="D25" s="97" t="s">
        <v>61</v>
      </c>
    </row>
    <row r="26" spans="4:15" ht="16" thickBot="1" x14ac:dyDescent="0.25"/>
    <row r="27" spans="4:15" ht="16" thickBot="1" x14ac:dyDescent="0.25">
      <c r="D27" s="103"/>
      <c r="E27" s="100" t="s">
        <v>52</v>
      </c>
      <c r="F27" s="94" t="s">
        <v>53</v>
      </c>
    </row>
    <row r="28" spans="4:15" x14ac:dyDescent="0.2">
      <c r="D28" s="104" t="s">
        <v>54</v>
      </c>
      <c r="E28" s="93"/>
      <c r="F28" s="57"/>
    </row>
    <row r="29" spans="4:15" x14ac:dyDescent="0.2">
      <c r="D29" s="105" t="s">
        <v>55</v>
      </c>
      <c r="E29" s="101"/>
      <c r="F29" s="98"/>
    </row>
    <row r="30" spans="4:15" x14ac:dyDescent="0.2">
      <c r="D30" s="105" t="s">
        <v>56</v>
      </c>
      <c r="E30" s="101"/>
      <c r="F30" s="98"/>
    </row>
    <row r="31" spans="4:15" x14ac:dyDescent="0.2">
      <c r="D31" s="105" t="s">
        <v>57</v>
      </c>
      <c r="E31" s="101"/>
      <c r="F31" s="98"/>
    </row>
    <row r="32" spans="4:15" x14ac:dyDescent="0.2">
      <c r="D32" s="105" t="s">
        <v>58</v>
      </c>
      <c r="E32" s="101"/>
      <c r="F32" s="98"/>
    </row>
    <row r="33" spans="4:6" ht="16" thickBot="1" x14ac:dyDescent="0.25">
      <c r="D33" s="106" t="s">
        <v>59</v>
      </c>
      <c r="E33" s="102"/>
      <c r="F33" s="99"/>
    </row>
  </sheetData>
  <customSheetViews>
    <customSheetView guid="{E91F9DBE-AD6E-4F4C-9050-6F8ADB37F3A6}" scale="160" hiddenRows="1">
      <selection activeCell="N4" sqref="N4"/>
      <pageMargins left="0.7" right="0.7" top="0.75" bottom="0.75" header="0.3" footer="0.3"/>
      <pageSetup paperSize="9" orientation="portrait" horizontalDpi="0" verticalDpi="0"/>
    </customSheetView>
  </customSheetViews>
  <mergeCells count="16">
    <mergeCell ref="A1:T1"/>
    <mergeCell ref="L16:M16"/>
    <mergeCell ref="E16:F16"/>
    <mergeCell ref="E21:F21"/>
    <mergeCell ref="E22:F22"/>
    <mergeCell ref="L17:M17"/>
    <mergeCell ref="L18:M18"/>
    <mergeCell ref="L19:M19"/>
    <mergeCell ref="L20:M20"/>
    <mergeCell ref="L21:M21"/>
    <mergeCell ref="D15:H15"/>
    <mergeCell ref="K15:O15"/>
    <mergeCell ref="E17:F17"/>
    <mergeCell ref="E18:F18"/>
    <mergeCell ref="E19:F19"/>
    <mergeCell ref="E20:F20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02EFF-8404-41A9-8318-A0BC69CDC06C}">
  <dimension ref="A1:T40"/>
  <sheetViews>
    <sheetView tabSelected="1" topLeftCell="C1" zoomScale="110" zoomScaleNormal="110" workbookViewId="0">
      <selection activeCell="N5" sqref="N5"/>
    </sheetView>
  </sheetViews>
  <sheetFormatPr baseColWidth="10" defaultColWidth="8.83203125" defaultRowHeight="15" x14ac:dyDescent="0.2"/>
  <cols>
    <col min="2" max="2" width="7.33203125" customWidth="1"/>
  </cols>
  <sheetData>
    <row r="1" spans="1:20" ht="26" thickBot="1" x14ac:dyDescent="0.35">
      <c r="A1" s="118" t="s">
        <v>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20"/>
    </row>
    <row r="2" spans="1:20" ht="14.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14.5" customHeight="1" x14ac:dyDescent="0.2"/>
    <row r="4" spans="1:20" x14ac:dyDescent="0.2">
      <c r="F4" s="14" t="s">
        <v>31</v>
      </c>
      <c r="G4" s="58">
        <v>0</v>
      </c>
      <c r="H4" t="s">
        <v>30</v>
      </c>
      <c r="M4" s="14" t="s">
        <v>32</v>
      </c>
      <c r="N4" s="49">
        <v>0</v>
      </c>
      <c r="O4" t="s">
        <v>18</v>
      </c>
    </row>
    <row r="5" spans="1:20" x14ac:dyDescent="0.2">
      <c r="F5" s="52" t="s">
        <v>60</v>
      </c>
      <c r="G5" s="59">
        <f>G4</f>
        <v>0</v>
      </c>
      <c r="H5" s="26" t="s">
        <v>30</v>
      </c>
      <c r="M5" s="52" t="s">
        <v>19</v>
      </c>
      <c r="N5" s="51">
        <f>N4</f>
        <v>0</v>
      </c>
      <c r="O5" s="26" t="s">
        <v>18</v>
      </c>
    </row>
    <row r="6" spans="1:20" x14ac:dyDescent="0.2">
      <c r="F6" s="95"/>
    </row>
    <row r="7" spans="1:20" hidden="1" x14ac:dyDescent="0.2">
      <c r="G7" s="1" t="s">
        <v>13</v>
      </c>
      <c r="H7" s="1" t="s">
        <v>14</v>
      </c>
      <c r="N7" s="1" t="s">
        <v>13</v>
      </c>
      <c r="O7" s="1" t="s">
        <v>14</v>
      </c>
    </row>
    <row r="8" spans="1:20" hidden="1" x14ac:dyDescent="0.2">
      <c r="D8" s="3" t="s">
        <v>1</v>
      </c>
      <c r="E8" s="15" t="s">
        <v>7</v>
      </c>
      <c r="F8" s="2"/>
      <c r="G8" s="3">
        <v>0</v>
      </c>
      <c r="H8" s="3">
        <v>129</v>
      </c>
      <c r="K8" s="3" t="s">
        <v>1</v>
      </c>
      <c r="L8" s="20" t="s">
        <v>7</v>
      </c>
      <c r="M8" s="2"/>
      <c r="N8" s="3">
        <v>0</v>
      </c>
      <c r="O8" s="3">
        <v>85</v>
      </c>
    </row>
    <row r="9" spans="1:20" hidden="1" x14ac:dyDescent="0.2">
      <c r="B9" s="72">
        <f>G5+1/86400</f>
        <v>1.1574074074074073E-5</v>
      </c>
      <c r="D9" s="5" t="s">
        <v>2</v>
      </c>
      <c r="E9" s="16" t="s">
        <v>8</v>
      </c>
      <c r="F9" s="4"/>
      <c r="G9" s="5">
        <v>128</v>
      </c>
      <c r="H9" s="5">
        <v>114</v>
      </c>
      <c r="K9" s="5" t="s">
        <v>2</v>
      </c>
      <c r="L9" s="21" t="s">
        <v>8</v>
      </c>
      <c r="M9" s="4"/>
      <c r="N9" s="5">
        <v>86</v>
      </c>
      <c r="O9" s="5">
        <v>89</v>
      </c>
    </row>
    <row r="10" spans="1:20" hidden="1" x14ac:dyDescent="0.2">
      <c r="D10" s="7" t="s">
        <v>3</v>
      </c>
      <c r="E10" s="17" t="s">
        <v>9</v>
      </c>
      <c r="F10" s="6"/>
      <c r="G10" s="7">
        <v>113</v>
      </c>
      <c r="H10" s="7">
        <v>106</v>
      </c>
      <c r="K10" s="7" t="s">
        <v>3</v>
      </c>
      <c r="L10" s="22" t="s">
        <v>9</v>
      </c>
      <c r="M10" s="6"/>
      <c r="N10" s="7">
        <v>90</v>
      </c>
      <c r="O10" s="7">
        <v>93</v>
      </c>
    </row>
    <row r="11" spans="1:20" hidden="1" x14ac:dyDescent="0.2">
      <c r="B11" s="72"/>
      <c r="D11" s="9" t="s">
        <v>4</v>
      </c>
      <c r="E11" s="18" t="s">
        <v>10</v>
      </c>
      <c r="F11" s="8"/>
      <c r="G11" s="9">
        <v>105</v>
      </c>
      <c r="H11" s="9">
        <v>100</v>
      </c>
      <c r="K11" s="9" t="s">
        <v>4</v>
      </c>
      <c r="L11" s="23" t="s">
        <v>10</v>
      </c>
      <c r="M11" s="8"/>
      <c r="N11" s="9">
        <v>94</v>
      </c>
      <c r="O11" s="9">
        <v>100</v>
      </c>
    </row>
    <row r="12" spans="1:20" hidden="1" x14ac:dyDescent="0.2">
      <c r="D12" s="11" t="s">
        <v>5</v>
      </c>
      <c r="E12" s="19" t="s">
        <v>11</v>
      </c>
      <c r="F12" s="10"/>
      <c r="G12" s="11">
        <v>99</v>
      </c>
      <c r="H12" s="11">
        <v>90</v>
      </c>
      <c r="K12" s="11" t="s">
        <v>5</v>
      </c>
      <c r="L12" s="24" t="s">
        <v>11</v>
      </c>
      <c r="M12" s="10"/>
      <c r="N12" s="11">
        <v>101</v>
      </c>
      <c r="O12" s="11">
        <v>106</v>
      </c>
    </row>
    <row r="13" spans="1:20" hidden="1" x14ac:dyDescent="0.2">
      <c r="D13" s="13" t="s">
        <v>6</v>
      </c>
      <c r="E13" s="25" t="s">
        <v>46</v>
      </c>
      <c r="F13" s="12"/>
      <c r="G13" s="13">
        <v>89</v>
      </c>
      <c r="H13" s="13" t="s">
        <v>47</v>
      </c>
    </row>
    <row r="14" spans="1:20" ht="16" thickBot="1" x14ac:dyDescent="0.25"/>
    <row r="15" spans="1:20" ht="16" thickBot="1" x14ac:dyDescent="0.25">
      <c r="D15" s="135" t="s">
        <v>24</v>
      </c>
      <c r="E15" s="136"/>
      <c r="F15" s="136"/>
      <c r="G15" s="136"/>
      <c r="H15" s="137"/>
      <c r="K15" s="135" t="s">
        <v>25</v>
      </c>
      <c r="L15" s="136"/>
      <c r="M15" s="136"/>
      <c r="N15" s="136"/>
      <c r="O15" s="137"/>
    </row>
    <row r="16" spans="1:20" x14ac:dyDescent="0.2">
      <c r="D16" s="53" t="s">
        <v>27</v>
      </c>
      <c r="E16" s="121" t="s">
        <v>28</v>
      </c>
      <c r="F16" s="122"/>
      <c r="G16" s="56" t="s">
        <v>15</v>
      </c>
      <c r="H16" s="57" t="s">
        <v>16</v>
      </c>
      <c r="K16" s="53" t="s">
        <v>27</v>
      </c>
      <c r="L16" s="121" t="s">
        <v>28</v>
      </c>
      <c r="M16" s="122"/>
      <c r="N16" s="54" t="s">
        <v>20</v>
      </c>
      <c r="O16" s="55" t="s">
        <v>21</v>
      </c>
    </row>
    <row r="17" spans="4:15" x14ac:dyDescent="0.2">
      <c r="D17" s="32" t="s">
        <v>1</v>
      </c>
      <c r="E17" s="138" t="s">
        <v>7</v>
      </c>
      <c r="F17" s="138"/>
      <c r="G17" s="60" t="s">
        <v>33</v>
      </c>
      <c r="H17" s="61">
        <f>H8/100*($G$5)</f>
        <v>0</v>
      </c>
      <c r="K17" s="32" t="s">
        <v>1</v>
      </c>
      <c r="L17" s="125" t="s">
        <v>7</v>
      </c>
      <c r="M17" s="126"/>
      <c r="N17" s="27" t="s">
        <v>33</v>
      </c>
      <c r="O17" s="33">
        <f>O8/100*($N$5)</f>
        <v>0</v>
      </c>
    </row>
    <row r="18" spans="4:15" x14ac:dyDescent="0.2">
      <c r="D18" s="34" t="s">
        <v>2</v>
      </c>
      <c r="E18" s="139" t="s">
        <v>8</v>
      </c>
      <c r="F18" s="139"/>
      <c r="G18" s="62">
        <f>H17-TIME(0,0,1)</f>
        <v>-1.1574074074074073E-5</v>
      </c>
      <c r="H18" s="63">
        <f t="shared" ref="H18:H21" si="0">H9/100*($G$5)</f>
        <v>0</v>
      </c>
      <c r="K18" s="34" t="s">
        <v>2</v>
      </c>
      <c r="L18" s="127" t="s">
        <v>8</v>
      </c>
      <c r="M18" s="128"/>
      <c r="N18" s="28">
        <f>O17+1</f>
        <v>1</v>
      </c>
      <c r="O18" s="35">
        <f>O9/100*($N$5)</f>
        <v>0</v>
      </c>
    </row>
    <row r="19" spans="4:15" x14ac:dyDescent="0.2">
      <c r="D19" s="36" t="s">
        <v>3</v>
      </c>
      <c r="E19" s="140" t="s">
        <v>9</v>
      </c>
      <c r="F19" s="140"/>
      <c r="G19" s="64">
        <f>H18-TIME(0,0,1)</f>
        <v>-1.1574074074074073E-5</v>
      </c>
      <c r="H19" s="65">
        <f t="shared" si="0"/>
        <v>0</v>
      </c>
      <c r="K19" s="36" t="s">
        <v>3</v>
      </c>
      <c r="L19" s="129" t="s">
        <v>9</v>
      </c>
      <c r="M19" s="130"/>
      <c r="N19" s="29">
        <f>O18+1</f>
        <v>1</v>
      </c>
      <c r="O19" s="37">
        <f>O10/100*($N$5)</f>
        <v>0</v>
      </c>
    </row>
    <row r="20" spans="4:15" x14ac:dyDescent="0.2">
      <c r="D20" s="38" t="s">
        <v>4</v>
      </c>
      <c r="E20" s="141" t="s">
        <v>10</v>
      </c>
      <c r="F20" s="141"/>
      <c r="G20" s="66">
        <f>H19-TIME(0,0,1)</f>
        <v>-1.1574074074074073E-5</v>
      </c>
      <c r="H20" s="67">
        <f t="shared" si="0"/>
        <v>0</v>
      </c>
      <c r="K20" s="38" t="s">
        <v>4</v>
      </c>
      <c r="L20" s="131" t="s">
        <v>10</v>
      </c>
      <c r="M20" s="132"/>
      <c r="N20" s="30">
        <f>O19+1</f>
        <v>1</v>
      </c>
      <c r="O20" s="39">
        <f>O11/100*($N$5)</f>
        <v>0</v>
      </c>
    </row>
    <row r="21" spans="4:15" ht="16" thickBot="1" x14ac:dyDescent="0.25">
      <c r="D21" s="43" t="s">
        <v>5</v>
      </c>
      <c r="E21" s="123" t="s">
        <v>11</v>
      </c>
      <c r="F21" s="123"/>
      <c r="G21" s="68">
        <f>H20-TIME(0,0,1)</f>
        <v>-1.1574074074074073E-5</v>
      </c>
      <c r="H21" s="69">
        <f t="shared" si="0"/>
        <v>0</v>
      </c>
      <c r="K21" s="40" t="s">
        <v>5</v>
      </c>
      <c r="L21" s="133" t="s">
        <v>11</v>
      </c>
      <c r="M21" s="134"/>
      <c r="N21" s="41">
        <f>O20+1</f>
        <v>1</v>
      </c>
      <c r="O21" s="42">
        <f>O12/100*($N$5)</f>
        <v>0</v>
      </c>
    </row>
    <row r="22" spans="4:15" ht="16" thickBot="1" x14ac:dyDescent="0.25">
      <c r="D22" s="45" t="s">
        <v>6</v>
      </c>
      <c r="E22" s="124" t="s">
        <v>51</v>
      </c>
      <c r="F22" s="124"/>
      <c r="G22" s="70">
        <f>H21-TIME(0,0,1)</f>
        <v>-1.1574074074074073E-5</v>
      </c>
      <c r="H22" s="71" t="s">
        <v>47</v>
      </c>
    </row>
    <row r="24" spans="4:15" hidden="1" x14ac:dyDescent="0.2">
      <c r="G24" s="1" t="s">
        <v>13</v>
      </c>
      <c r="H24" s="1" t="s">
        <v>14</v>
      </c>
      <c r="J24" t="s">
        <v>49</v>
      </c>
    </row>
    <row r="25" spans="4:15" hidden="1" x14ac:dyDescent="0.2">
      <c r="D25" s="3" t="s">
        <v>1</v>
      </c>
      <c r="E25" s="15" t="s">
        <v>7</v>
      </c>
      <c r="F25" s="2"/>
      <c r="G25" s="3">
        <v>0</v>
      </c>
      <c r="H25" s="3">
        <v>78</v>
      </c>
      <c r="J25" t="s">
        <v>50</v>
      </c>
      <c r="L25" s="72"/>
    </row>
    <row r="26" spans="4:15" hidden="1" x14ac:dyDescent="0.2">
      <c r="D26" s="5" t="s">
        <v>2</v>
      </c>
      <c r="E26" s="16" t="s">
        <v>8</v>
      </c>
      <c r="F26" s="4"/>
      <c r="G26" s="5">
        <v>79</v>
      </c>
      <c r="H26" s="5">
        <v>88</v>
      </c>
      <c r="J26" t="s">
        <v>41</v>
      </c>
    </row>
    <row r="27" spans="4:15" hidden="1" x14ac:dyDescent="0.2">
      <c r="D27" s="7" t="s">
        <v>3</v>
      </c>
      <c r="E27" s="17" t="s">
        <v>9</v>
      </c>
      <c r="F27" s="6"/>
      <c r="G27" s="7">
        <v>89</v>
      </c>
      <c r="H27" s="7">
        <v>94</v>
      </c>
      <c r="J27" t="s">
        <v>42</v>
      </c>
    </row>
    <row r="28" spans="4:15" hidden="1" x14ac:dyDescent="0.2">
      <c r="D28" s="9" t="s">
        <v>4</v>
      </c>
      <c r="E28" s="18" t="s">
        <v>10</v>
      </c>
      <c r="F28" s="8"/>
      <c r="G28" s="9">
        <v>95</v>
      </c>
      <c r="H28" s="9">
        <v>100</v>
      </c>
      <c r="J28" t="s">
        <v>43</v>
      </c>
    </row>
    <row r="29" spans="4:15" hidden="1" x14ac:dyDescent="0.2">
      <c r="D29" s="11" t="s">
        <v>5</v>
      </c>
      <c r="E29" s="19" t="s">
        <v>11</v>
      </c>
      <c r="F29" s="10"/>
      <c r="G29" s="11">
        <v>101</v>
      </c>
      <c r="H29" s="11">
        <v>111</v>
      </c>
      <c r="J29" t="s">
        <v>44</v>
      </c>
    </row>
    <row r="30" spans="4:15" hidden="1" x14ac:dyDescent="0.2">
      <c r="D30" s="13" t="s">
        <v>6</v>
      </c>
      <c r="E30" s="25" t="s">
        <v>46</v>
      </c>
      <c r="F30" s="12"/>
      <c r="G30" s="13">
        <v>112</v>
      </c>
      <c r="H30" s="13" t="s">
        <v>47</v>
      </c>
      <c r="J30" t="s">
        <v>45</v>
      </c>
    </row>
    <row r="32" spans="4:15" x14ac:dyDescent="0.2">
      <c r="D32" s="97" t="s">
        <v>61</v>
      </c>
    </row>
    <row r="33" spans="4:6" ht="16" thickBot="1" x14ac:dyDescent="0.25"/>
    <row r="34" spans="4:6" ht="16" thickBot="1" x14ac:dyDescent="0.25">
      <c r="D34" s="103"/>
      <c r="E34" s="100" t="s">
        <v>62</v>
      </c>
      <c r="F34" s="94" t="s">
        <v>53</v>
      </c>
    </row>
    <row r="35" spans="4:6" x14ac:dyDescent="0.2">
      <c r="D35" s="104" t="s">
        <v>54</v>
      </c>
      <c r="E35" s="93"/>
      <c r="F35" s="57"/>
    </row>
    <row r="36" spans="4:6" x14ac:dyDescent="0.2">
      <c r="D36" s="105" t="s">
        <v>55</v>
      </c>
      <c r="E36" s="101"/>
      <c r="F36" s="98"/>
    </row>
    <row r="37" spans="4:6" x14ac:dyDescent="0.2">
      <c r="D37" s="105" t="s">
        <v>56</v>
      </c>
      <c r="E37" s="101"/>
      <c r="F37" s="98"/>
    </row>
    <row r="38" spans="4:6" x14ac:dyDescent="0.2">
      <c r="D38" s="105" t="s">
        <v>57</v>
      </c>
      <c r="E38" s="101"/>
      <c r="F38" s="98"/>
    </row>
    <row r="39" spans="4:6" x14ac:dyDescent="0.2">
      <c r="D39" s="105" t="s">
        <v>58</v>
      </c>
      <c r="E39" s="101"/>
      <c r="F39" s="98"/>
    </row>
    <row r="40" spans="4:6" ht="16" thickBot="1" x14ac:dyDescent="0.25">
      <c r="D40" s="106" t="s">
        <v>59</v>
      </c>
      <c r="E40" s="102"/>
      <c r="F40" s="99"/>
    </row>
  </sheetData>
  <customSheetViews>
    <customSheetView guid="{E91F9DBE-AD6E-4F4C-9050-6F8ADB37F3A6}" scale="160" hiddenRows="1">
      <selection activeCell="E17" sqref="E17:F17"/>
      <pageMargins left="0.7" right="0.7" top="0.75" bottom="0.75" header="0.3" footer="0.3"/>
    </customSheetView>
  </customSheetViews>
  <mergeCells count="16">
    <mergeCell ref="E17:F17"/>
    <mergeCell ref="L17:M17"/>
    <mergeCell ref="A1:T1"/>
    <mergeCell ref="D15:H15"/>
    <mergeCell ref="K15:O15"/>
    <mergeCell ref="E16:F16"/>
    <mergeCell ref="L16:M16"/>
    <mergeCell ref="E21:F21"/>
    <mergeCell ref="L21:M21"/>
    <mergeCell ref="E22:F22"/>
    <mergeCell ref="E18:F18"/>
    <mergeCell ref="L18:M18"/>
    <mergeCell ref="E19:F19"/>
    <mergeCell ref="L19:M19"/>
    <mergeCell ref="E20:F20"/>
    <mergeCell ref="L20:M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1CF4A-3859-49BB-A4B7-0EA1963628BF}">
  <dimension ref="A1:AN32"/>
  <sheetViews>
    <sheetView zoomScale="160" zoomScaleNormal="160" workbookViewId="0">
      <selection activeCell="E35" sqref="E35"/>
    </sheetView>
  </sheetViews>
  <sheetFormatPr baseColWidth="10" defaultColWidth="8.83203125" defaultRowHeight="15" x14ac:dyDescent="0.2"/>
  <cols>
    <col min="8" max="8" width="8.83203125" customWidth="1"/>
    <col min="11" max="15" width="8.83203125" customWidth="1"/>
    <col min="17" max="17" width="8.83203125" customWidth="1"/>
    <col min="18" max="18" width="8.6640625" customWidth="1"/>
    <col min="19" max="19" width="8.83203125" customWidth="1"/>
  </cols>
  <sheetData>
    <row r="1" spans="1:40" ht="26" thickBot="1" x14ac:dyDescent="0.35">
      <c r="A1" s="143" t="s">
        <v>34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5"/>
    </row>
    <row r="2" spans="1:40" ht="14.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40" ht="14.5" customHeight="1" x14ac:dyDescent="0.2"/>
    <row r="4" spans="1:40" x14ac:dyDescent="0.2">
      <c r="F4" s="14" t="s">
        <v>39</v>
      </c>
      <c r="G4" s="58">
        <v>0</v>
      </c>
      <c r="H4" s="74" t="s">
        <v>36</v>
      </c>
    </row>
    <row r="5" spans="1:40" x14ac:dyDescent="0.2">
      <c r="F5" s="14" t="s">
        <v>40</v>
      </c>
      <c r="G5" s="58">
        <v>0</v>
      </c>
      <c r="H5" s="74" t="s">
        <v>36</v>
      </c>
    </row>
    <row r="6" spans="1:40" x14ac:dyDescent="0.2">
      <c r="F6" s="52" t="s">
        <v>35</v>
      </c>
      <c r="G6" s="59">
        <f>I10</f>
        <v>0</v>
      </c>
      <c r="H6" s="75" t="s">
        <v>36</v>
      </c>
    </row>
    <row r="8" spans="1:40" hidden="1" x14ac:dyDescent="0.2">
      <c r="G8" s="1" t="s">
        <v>13</v>
      </c>
      <c r="H8" s="1" t="s">
        <v>14</v>
      </c>
    </row>
    <row r="9" spans="1:40" hidden="1" x14ac:dyDescent="0.2">
      <c r="D9" s="3" t="s">
        <v>1</v>
      </c>
      <c r="E9" s="15" t="s">
        <v>7</v>
      </c>
      <c r="F9" s="2"/>
      <c r="G9" s="107">
        <v>4.6296296296296294E-5</v>
      </c>
      <c r="H9" s="107">
        <v>1.7361111111111112E-4</v>
      </c>
      <c r="I9" s="72">
        <f>G5-G4</f>
        <v>0</v>
      </c>
    </row>
    <row r="10" spans="1:40" hidden="1" x14ac:dyDescent="0.2">
      <c r="D10" s="5" t="s">
        <v>2</v>
      </c>
      <c r="E10" s="16" t="s">
        <v>8</v>
      </c>
      <c r="F10" s="4"/>
      <c r="G10" s="108">
        <v>4.6296296296296294E-5</v>
      </c>
      <c r="H10" s="108">
        <v>1.1574074074074073E-4</v>
      </c>
      <c r="I10" s="77">
        <f>I9/2</f>
        <v>0</v>
      </c>
    </row>
    <row r="11" spans="1:40" hidden="1" x14ac:dyDescent="0.2">
      <c r="D11" s="7" t="s">
        <v>3</v>
      </c>
      <c r="E11" s="17" t="s">
        <v>9</v>
      </c>
      <c r="F11" s="6"/>
      <c r="G11" s="109">
        <v>4.6296296296296294E-5</v>
      </c>
      <c r="H11" s="109">
        <v>5.7870370370370366E-5</v>
      </c>
    </row>
    <row r="12" spans="1:40" hidden="1" x14ac:dyDescent="0.2">
      <c r="D12" s="9" t="s">
        <v>4</v>
      </c>
      <c r="E12" s="18" t="s">
        <v>10</v>
      </c>
      <c r="F12" s="8"/>
      <c r="G12" s="110">
        <v>4.6296296296296294E-5</v>
      </c>
      <c r="H12" s="113">
        <v>5.7870370370370366E-5</v>
      </c>
    </row>
    <row r="13" spans="1:40" hidden="1" x14ac:dyDescent="0.2">
      <c r="D13" s="11" t="s">
        <v>5</v>
      </c>
      <c r="E13" s="19" t="s">
        <v>11</v>
      </c>
      <c r="F13" s="10"/>
      <c r="G13" s="111">
        <v>4.6296296296296294E-5</v>
      </c>
      <c r="H13" s="11"/>
    </row>
    <row r="14" spans="1:40" ht="16" thickBot="1" x14ac:dyDescent="0.25">
      <c r="U14" s="73"/>
    </row>
    <row r="15" spans="1:40" ht="16" thickBot="1" x14ac:dyDescent="0.25">
      <c r="D15" s="135" t="s">
        <v>37</v>
      </c>
      <c r="E15" s="136"/>
      <c r="F15" s="136"/>
      <c r="G15" s="136"/>
      <c r="H15" s="137"/>
      <c r="K15" s="112"/>
      <c r="L15" s="112"/>
      <c r="M15" s="112"/>
      <c r="N15" s="112"/>
      <c r="O15" s="112"/>
      <c r="Q15" s="76"/>
      <c r="S15" s="76"/>
    </row>
    <row r="16" spans="1:40" x14ac:dyDescent="0.2">
      <c r="D16" s="53" t="s">
        <v>27</v>
      </c>
      <c r="E16" s="121" t="s">
        <v>28</v>
      </c>
      <c r="F16" s="122"/>
      <c r="G16" s="84" t="s">
        <v>36</v>
      </c>
      <c r="H16" s="86" t="s">
        <v>38</v>
      </c>
      <c r="L16" s="112"/>
      <c r="M16" s="112"/>
      <c r="Q16" s="1"/>
    </row>
    <row r="17" spans="4:21" x14ac:dyDescent="0.2">
      <c r="D17" s="32" t="s">
        <v>1</v>
      </c>
      <c r="E17" s="138" t="s">
        <v>7</v>
      </c>
      <c r="F17" s="138"/>
      <c r="G17" s="79">
        <f>G20+H9</f>
        <v>1.7361111111111112E-4</v>
      </c>
      <c r="H17" s="61">
        <f>G17+G9</f>
        <v>2.199074074074074E-4</v>
      </c>
      <c r="I17" s="72"/>
      <c r="L17" s="112"/>
      <c r="M17" s="112"/>
    </row>
    <row r="18" spans="4:21" x14ac:dyDescent="0.2">
      <c r="D18" s="34" t="s">
        <v>2</v>
      </c>
      <c r="E18" s="139" t="s">
        <v>8</v>
      </c>
      <c r="F18" s="139"/>
      <c r="G18" s="80">
        <f>G20+H10</f>
        <v>1.1574074074074073E-4</v>
      </c>
      <c r="H18" s="63">
        <f>G18+G10</f>
        <v>1.6203703703703703E-4</v>
      </c>
      <c r="I18" s="72"/>
      <c r="L18" s="112"/>
      <c r="M18" s="112"/>
    </row>
    <row r="19" spans="4:21" x14ac:dyDescent="0.2">
      <c r="D19" s="36" t="s">
        <v>3</v>
      </c>
      <c r="E19" s="140" t="s">
        <v>9</v>
      </c>
      <c r="F19" s="140"/>
      <c r="G19" s="81">
        <f>G20+H11</f>
        <v>5.7870370370370366E-5</v>
      </c>
      <c r="H19" s="65">
        <f>G19+G11</f>
        <v>1.0416666666666666E-4</v>
      </c>
      <c r="I19" s="72"/>
      <c r="L19" s="112"/>
      <c r="M19" s="112"/>
    </row>
    <row r="20" spans="4:21" x14ac:dyDescent="0.2">
      <c r="D20" s="38" t="s">
        <v>4</v>
      </c>
      <c r="E20" s="141" t="s">
        <v>10</v>
      </c>
      <c r="F20" s="141"/>
      <c r="G20" s="82">
        <f>G6</f>
        <v>0</v>
      </c>
      <c r="H20" s="67">
        <f>G20+G12</f>
        <v>4.6296296296296294E-5</v>
      </c>
      <c r="I20" s="72"/>
      <c r="L20" s="112"/>
      <c r="M20" s="112"/>
      <c r="T20" s="73"/>
      <c r="U20" s="73"/>
    </row>
    <row r="21" spans="4:21" ht="16" thickBot="1" x14ac:dyDescent="0.25">
      <c r="D21" s="40" t="s">
        <v>5</v>
      </c>
      <c r="E21" s="142" t="s">
        <v>11</v>
      </c>
      <c r="F21" s="142"/>
      <c r="G21" s="83">
        <f>G20-H12</f>
        <v>-5.7870370370370366E-5</v>
      </c>
      <c r="H21" s="85">
        <f>G21+G13</f>
        <v>-1.1574074074074072E-5</v>
      </c>
      <c r="I21" s="72"/>
      <c r="L21" s="112"/>
      <c r="M21" s="112"/>
    </row>
    <row r="22" spans="4:21" x14ac:dyDescent="0.2">
      <c r="Q22" s="78"/>
    </row>
    <row r="23" spans="4:21" x14ac:dyDescent="0.2">
      <c r="P23" s="1"/>
      <c r="Q23" s="1"/>
    </row>
    <row r="24" spans="4:21" x14ac:dyDescent="0.2">
      <c r="D24" s="97" t="s">
        <v>61</v>
      </c>
    </row>
    <row r="25" spans="4:21" ht="16" thickBot="1" x14ac:dyDescent="0.25"/>
    <row r="26" spans="4:21" ht="16" thickBot="1" x14ac:dyDescent="0.25">
      <c r="D26" s="103"/>
      <c r="E26" s="114" t="s">
        <v>63</v>
      </c>
    </row>
    <row r="27" spans="4:21" x14ac:dyDescent="0.2">
      <c r="D27" s="104" t="s">
        <v>54</v>
      </c>
      <c r="E27" s="115"/>
    </row>
    <row r="28" spans="4:21" x14ac:dyDescent="0.2">
      <c r="D28" s="105" t="s">
        <v>55</v>
      </c>
      <c r="E28" s="116"/>
    </row>
    <row r="29" spans="4:21" x14ac:dyDescent="0.2">
      <c r="D29" s="105" t="s">
        <v>56</v>
      </c>
      <c r="E29" s="116"/>
    </row>
    <row r="30" spans="4:21" x14ac:dyDescent="0.2">
      <c r="D30" s="105" t="s">
        <v>57</v>
      </c>
      <c r="E30" s="116"/>
      <c r="Q30" s="73"/>
    </row>
    <row r="31" spans="4:21" x14ac:dyDescent="0.2">
      <c r="D31" s="105" t="s">
        <v>58</v>
      </c>
      <c r="E31" s="116"/>
      <c r="Q31" s="73"/>
    </row>
    <row r="32" spans="4:21" ht="16" thickBot="1" x14ac:dyDescent="0.25">
      <c r="D32" s="106" t="s">
        <v>59</v>
      </c>
      <c r="E32" s="117"/>
    </row>
  </sheetData>
  <customSheetViews>
    <customSheetView guid="{E91F9DBE-AD6E-4F4C-9050-6F8ADB37F3A6}" scale="160" hiddenRows="1" hiddenColumns="1">
      <selection activeCell="J5" sqref="J5"/>
      <pageMargins left="0.7" right="0.7" top="0.75" bottom="0.75" header="0.3" footer="0.3"/>
    </customSheetView>
  </customSheetViews>
  <mergeCells count="8">
    <mergeCell ref="E21:F21"/>
    <mergeCell ref="E20:F20"/>
    <mergeCell ref="A1:AN1"/>
    <mergeCell ref="E18:F18"/>
    <mergeCell ref="E19:F19"/>
    <mergeCell ref="D15:H15"/>
    <mergeCell ref="E16:F16"/>
    <mergeCell ref="E17:F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015F-45CD-8E42-9690-F8BA6C2B17EA}">
  <dimension ref="D10:H16"/>
  <sheetViews>
    <sheetView zoomScale="150" zoomScaleNormal="150" workbookViewId="0">
      <selection activeCell="F11" sqref="F11"/>
    </sheetView>
  </sheetViews>
  <sheetFormatPr baseColWidth="10" defaultColWidth="10.83203125" defaultRowHeight="15" x14ac:dyDescent="0.2"/>
  <sheetData>
    <row r="10" spans="4:8" x14ac:dyDescent="0.2">
      <c r="G10" t="s">
        <v>48</v>
      </c>
    </row>
    <row r="11" spans="4:8" x14ac:dyDescent="0.2">
      <c r="D11" s="32" t="s">
        <v>1</v>
      </c>
      <c r="E11" s="87" t="s">
        <v>7</v>
      </c>
      <c r="F11" s="87">
        <f t="shared" ref="F11:F16" si="0">MEDIAN(G11:H11)</f>
        <v>27.5</v>
      </c>
      <c r="G11" s="3">
        <v>0</v>
      </c>
      <c r="H11" s="3">
        <v>55</v>
      </c>
    </row>
    <row r="12" spans="4:8" x14ac:dyDescent="0.2">
      <c r="D12" s="34" t="s">
        <v>2</v>
      </c>
      <c r="E12" s="88" t="s">
        <v>8</v>
      </c>
      <c r="F12" s="88">
        <f t="shared" si="0"/>
        <v>65.5</v>
      </c>
      <c r="G12" s="5">
        <v>56</v>
      </c>
      <c r="H12" s="5">
        <v>75</v>
      </c>
    </row>
    <row r="13" spans="4:8" x14ac:dyDescent="0.2">
      <c r="D13" s="36" t="s">
        <v>3</v>
      </c>
      <c r="E13" s="89" t="s">
        <v>9</v>
      </c>
      <c r="F13" s="89">
        <f t="shared" si="0"/>
        <v>83</v>
      </c>
      <c r="G13" s="7">
        <v>76</v>
      </c>
      <c r="H13" s="7">
        <v>90</v>
      </c>
    </row>
    <row r="14" spans="4:8" x14ac:dyDescent="0.2">
      <c r="D14" s="38" t="s">
        <v>4</v>
      </c>
      <c r="E14" s="90" t="s">
        <v>10</v>
      </c>
      <c r="F14" s="90">
        <f t="shared" si="0"/>
        <v>98</v>
      </c>
      <c r="G14" s="9">
        <v>91</v>
      </c>
      <c r="H14" s="9">
        <v>105</v>
      </c>
    </row>
    <row r="15" spans="4:8" x14ac:dyDescent="0.2">
      <c r="D15" s="43" t="s">
        <v>5</v>
      </c>
      <c r="E15" s="91" t="s">
        <v>11</v>
      </c>
      <c r="F15" s="91">
        <f t="shared" si="0"/>
        <v>113</v>
      </c>
      <c r="G15" s="11">
        <v>106</v>
      </c>
      <c r="H15" s="11">
        <v>120</v>
      </c>
    </row>
    <row r="16" spans="4:8" ht="16" thickBot="1" x14ac:dyDescent="0.25">
      <c r="D16" s="45" t="s">
        <v>6</v>
      </c>
      <c r="E16" s="92" t="s">
        <v>46</v>
      </c>
      <c r="F16" s="92">
        <f t="shared" si="0"/>
        <v>131.5</v>
      </c>
      <c r="G16" s="13">
        <v>121</v>
      </c>
      <c r="H16" s="13">
        <v>142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BIKE</vt:lpstr>
      <vt:lpstr>RUN</vt:lpstr>
      <vt:lpstr>SWIM</vt:lpstr>
      <vt:lpstr>ZONES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Melville</dc:creator>
  <cp:lastModifiedBy>Microsoft Office User</cp:lastModifiedBy>
  <dcterms:created xsi:type="dcterms:W3CDTF">2021-05-26T17:58:27Z</dcterms:created>
  <dcterms:modified xsi:type="dcterms:W3CDTF">2021-10-30T15:02:37Z</dcterms:modified>
</cp:coreProperties>
</file>